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00" windowHeight="6345" tabRatio="816" activeTab="4"/>
  </bookViews>
  <sheets>
    <sheet name="klucze" sheetId="1" r:id="rId1"/>
    <sheet name="LOTTO" sheetId="2" r:id="rId2"/>
    <sheet name="NOx" sheetId="3" r:id="rId3"/>
    <sheet name="losowość" sheetId="4" r:id="rId4"/>
    <sheet name="dochody" sheetId="5" r:id="rId5"/>
  </sheets>
  <definedNames>
    <definedName name="lambda">'klucze'!$G$3</definedName>
    <definedName name="solver_adj" localSheetId="0" hidden="1">'klucze'!$G$4</definedName>
    <definedName name="solver_adj" localSheetId="1" hidden="1">'LOTTO'!$E$10</definedName>
    <definedName name="solver_cvg" localSheetId="0" hidden="1">0.001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'klucze'!$E$10</definedName>
    <definedName name="solver_opt" localSheetId="1" hidden="1">'LOTTO'!$E$15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3</definedName>
    <definedName name="solver_val" localSheetId="0" hidden="1">0</definedName>
    <definedName name="solver_val" localSheetId="1" hidden="1">0</definedName>
    <definedName name="total">'klucze'!$G$4</definedName>
  </definedNames>
  <calcPr fullCalcOnLoad="1"/>
</workbook>
</file>

<file path=xl/sharedStrings.xml><?xml version="1.0" encoding="utf-8"?>
<sst xmlns="http://schemas.openxmlformats.org/spreadsheetml/2006/main" count="108" uniqueCount="51">
  <si>
    <t>k</t>
  </si>
  <si>
    <t>Przed</t>
  </si>
  <si>
    <t>Po</t>
  </si>
  <si>
    <t>p=</t>
  </si>
  <si>
    <t>p(k)</t>
  </si>
  <si>
    <t>n=</t>
  </si>
  <si>
    <t>średnia=</t>
  </si>
  <si>
    <t>s(xs1-xs2)</t>
  </si>
  <si>
    <t>xs1-xs2=</t>
  </si>
  <si>
    <t>t=</t>
  </si>
  <si>
    <t>alfa=</t>
  </si>
  <si>
    <t>t(alfa)=</t>
  </si>
  <si>
    <t>df=</t>
  </si>
  <si>
    <t>F=</t>
  </si>
  <si>
    <t>F(alfa)=</t>
  </si>
  <si>
    <t>Liczba</t>
  </si>
  <si>
    <t>Krotność</t>
  </si>
  <si>
    <t>chi2=</t>
  </si>
  <si>
    <t>p(chi2)=</t>
  </si>
  <si>
    <t>Firma 1</t>
  </si>
  <si>
    <t>Firma 2</t>
  </si>
  <si>
    <t>Firma 3</t>
  </si>
  <si>
    <t>Firma 4</t>
  </si>
  <si>
    <t>0-2</t>
  </si>
  <si>
    <t>abs(t)&gt;t(alfa)</t>
  </si>
  <si>
    <t>równe wariancje</t>
  </si>
  <si>
    <t>Analiza wariancji: jednoczynnikowa</t>
  </si>
  <si>
    <t>PODSUMOWANIE</t>
  </si>
  <si>
    <t>Grupy</t>
  </si>
  <si>
    <t>Licznik</t>
  </si>
  <si>
    <t>Suma</t>
  </si>
  <si>
    <t>Średnia</t>
  </si>
  <si>
    <t>Wariancja</t>
  </si>
  <si>
    <t>ANALIZA WARIANCJI</t>
  </si>
  <si>
    <t>Źródło wariancji</t>
  </si>
  <si>
    <t>SS</t>
  </si>
  <si>
    <t>df</t>
  </si>
  <si>
    <t>MS</t>
  </si>
  <si>
    <t>F</t>
  </si>
  <si>
    <t>Wartość-p</t>
  </si>
  <si>
    <t>Test F</t>
  </si>
  <si>
    <t>Pomiędzy grupami</t>
  </si>
  <si>
    <t>W obrębie grup</t>
  </si>
  <si>
    <t>Razem</t>
  </si>
  <si>
    <t>Obliczone SOLVERem</t>
  </si>
  <si>
    <t>Rozkład Poissona</t>
  </si>
  <si>
    <t>Na 1 osobę na 1 dzień</t>
  </si>
  <si>
    <t>Firma przesadziła z obietnicami</t>
  </si>
  <si>
    <t>Nie ma podstaw do odrzucenia hipotezy o losowości działania maszyny.</t>
  </si>
  <si>
    <t xml:space="preserve">Różnice w zarobkach są istotne </t>
  </si>
  <si>
    <t>Od średniej najbardziej odbiega Firma 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</si>
</sst>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85725</xdr:rowOff>
    </xdr:from>
    <xdr:to>
      <xdr:col>9</xdr:col>
      <xdr:colOff>142875</xdr:colOff>
      <xdr:row>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33625" y="409575"/>
          <a:ext cx="42576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 4-osobowej rodzinie Zapominalskich średnio raz w tygodniu ktoś zatrzaskuje drzwi zostawiwszy klucze w domu. 
Jakie jest prawdopodobieństwo, że jednego dnia wszyscy czworo zostawią swoje klucze w domu i wyjdą zatrzasnąwszy drzwi?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7</xdr:col>
      <xdr:colOff>590550</xdr:colOff>
      <xdr:row>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6675"/>
          <a:ext cx="57531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Prawdopodobieństwo trafienia 6 w Lotku wynosi 1/(49 po 6).
W losowaniu bierze udział 10 milionów kuponów po 6 skreśleń.
Czy bardziej prawdopodobne jest, że trafione zostaną dwie "szóstki", czy że nikt nie trafi "szóstki"?
Ile kuponów musiałoby wziąć udział w losowaniu, aby prawdopodobieństwo trafienia dwóch "szóstek" i żadnej szóstki były identyczne?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85725</xdr:rowOff>
    </xdr:from>
    <xdr:to>
      <xdr:col>9</xdr:col>
      <xdr:colOff>314325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81225" y="247650"/>
          <a:ext cx="42862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 20 losowych próbach zmierzono godzinną emisję tlenków azotu z komina zakładu przemysłowego [w tonach/godz.].
Firma produkująca kotły z paleniskiem fluidalnym zapewniła, że modyfikacja kotłów zmniejszy emisję tlenków azotu o 80%.
Po wymianie kotłów wykonano ponownie badania i uzyskano zdecydowanie niższe wartości godzinnej emisji [w tonach/godz.]. 
Czy obniżenie emisji było zgodne z obietnicami firmy instalującej nowe kotły? Podaj odpowiedź na poziomie istotności 0,01.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123825</xdr:rowOff>
    </xdr:from>
    <xdr:to>
      <xdr:col>9</xdr:col>
      <xdr:colOff>190500</xdr:colOff>
      <xdr:row>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19450" y="447675"/>
          <a:ext cx="35337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 tabeli przedstawiono krotność pojawienia się poszczególnych liczb w 300 losowaniach gry liczbowej. W każdym losowaniu pojawiało się 6 liczb.
Czy można uznać, że maszyna wybierająca liczby działa w sposób losowy?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</xdr:row>
      <xdr:rowOff>142875</xdr:rowOff>
    </xdr:from>
    <xdr:to>
      <xdr:col>12</xdr:col>
      <xdr:colOff>342900</xdr:colOff>
      <xdr:row>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43425" y="304800"/>
          <a:ext cx="4029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 tabeli podano roczne dochody losowo wybranych pracowników 4 firm.
Przeanalizuj uzyskane wyniki pod kątem istotności różnic w płacach.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8" sqref="C8:C9"/>
    </sheetView>
  </sheetViews>
  <sheetFormatPr defaultColWidth="9.00390625" defaultRowHeight="12.75"/>
  <cols>
    <col min="1" max="1" width="9.125" style="4" customWidth="1"/>
    <col min="2" max="2" width="12.375" style="4" bestFit="1" customWidth="1"/>
    <col min="3" max="3" width="9.125" style="4" customWidth="1"/>
  </cols>
  <sheetData>
    <row r="1" ht="12.75">
      <c r="A1" s="17" t="s">
        <v>46</v>
      </c>
    </row>
    <row r="2" spans="1:2" ht="12.75">
      <c r="A2" s="7" t="s">
        <v>6</v>
      </c>
      <c r="B2" s="7">
        <f>1/(7*B3)</f>
        <v>0.03571428571428571</v>
      </c>
    </row>
    <row r="3" spans="1:2" ht="12.75">
      <c r="A3" s="7" t="s">
        <v>5</v>
      </c>
      <c r="B3" s="7">
        <v>4</v>
      </c>
    </row>
    <row r="4" ht="12.75">
      <c r="A4" s="17" t="s">
        <v>45</v>
      </c>
    </row>
    <row r="5" spans="1:2" ht="12.75">
      <c r="A5" s="7" t="s">
        <v>0</v>
      </c>
      <c r="B5" s="7" t="s">
        <v>4</v>
      </c>
    </row>
    <row r="6" spans="1:2" ht="12.75">
      <c r="A6" s="7">
        <v>0</v>
      </c>
      <c r="B6" s="7">
        <f>POISSON(A6,$B$2,0)</f>
        <v>0.96491594437237</v>
      </c>
    </row>
    <row r="7" spans="1:2" ht="12.75">
      <c r="A7" s="7">
        <v>1</v>
      </c>
      <c r="B7" s="7">
        <f>POISSON(A7,$B$2,0)</f>
        <v>0.03446128372758465</v>
      </c>
    </row>
    <row r="8" spans="1:2" ht="12.75">
      <c r="A8" s="7">
        <v>2</v>
      </c>
      <c r="B8" s="7">
        <f>POISSON(A8,$B$2,0)</f>
        <v>0.0006153800665640117</v>
      </c>
    </row>
    <row r="9" spans="1:2" ht="13.5" thickBot="1">
      <c r="A9" s="7">
        <v>3</v>
      </c>
      <c r="B9" s="7">
        <f>POISSON(A9,$B$2,0)</f>
        <v>7.3259531733810955E-06</v>
      </c>
    </row>
    <row r="10" spans="1:2" ht="13.5" thickBot="1">
      <c r="A10" s="18">
        <v>4</v>
      </c>
      <c r="B10" s="19">
        <f>POISSON(A10,$B$2,0)</f>
        <v>6.541029619090261E-08</v>
      </c>
    </row>
    <row r="16" ht="12.75">
      <c r="A16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17"/>
  <sheetViews>
    <sheetView workbookViewId="0" topLeftCell="A1">
      <selection activeCell="F23" sqref="F23"/>
    </sheetView>
  </sheetViews>
  <sheetFormatPr defaultColWidth="9.00390625" defaultRowHeight="12.75"/>
  <cols>
    <col min="2" max="2" width="12.375" style="0" bestFit="1" customWidth="1"/>
    <col min="3" max="3" width="11.25390625" style="0" customWidth="1"/>
  </cols>
  <sheetData>
    <row r="9" spans="1:2" ht="13.5" thickBot="1">
      <c r="A9" t="s">
        <v>3</v>
      </c>
      <c r="B9">
        <f>(FACT(43)*FACT(6))/FACT(49)</f>
        <v>7.151123842018513E-08</v>
      </c>
    </row>
    <row r="10" spans="1:5" ht="13.5" thickBot="1">
      <c r="A10" t="s">
        <v>5</v>
      </c>
      <c r="B10">
        <v>10000000</v>
      </c>
      <c r="D10" s="11" t="s">
        <v>5</v>
      </c>
      <c r="E10" s="20">
        <v>19776101.280299764</v>
      </c>
    </row>
    <row r="11" spans="1:4" ht="12.75">
      <c r="A11" s="4" t="s">
        <v>0</v>
      </c>
      <c r="B11" s="4" t="s">
        <v>4</v>
      </c>
      <c r="D11" s="11"/>
    </row>
    <row r="12" spans="1:5" ht="12.75">
      <c r="A12">
        <v>0</v>
      </c>
      <c r="B12" s="13">
        <f aca="true" t="shared" si="0" ref="B12:B17">BINOMDIST($A12,B$10,$B$9,0)</f>
        <v>0.48913712513292784</v>
      </c>
      <c r="D12" s="11">
        <v>0</v>
      </c>
      <c r="E12" s="13">
        <f>BINOMDIST($A12,E$10,$B$9,0)</f>
        <v>0.24311674393063218</v>
      </c>
    </row>
    <row r="13" spans="1:5" ht="12.75">
      <c r="A13">
        <v>1</v>
      </c>
      <c r="B13">
        <f t="shared" si="0"/>
        <v>0.34978804076922376</v>
      </c>
      <c r="D13" s="11">
        <v>2</v>
      </c>
      <c r="E13" s="13">
        <f>BINOMDIST($A14,E$10,$B$9,0)</f>
        <v>0.24311673589768315</v>
      </c>
    </row>
    <row r="14" spans="1:4" ht="12.75">
      <c r="A14">
        <v>2</v>
      </c>
      <c r="B14" s="13">
        <f t="shared" si="0"/>
        <v>0.1250688763368294</v>
      </c>
      <c r="D14" s="11"/>
    </row>
    <row r="15" spans="1:5" ht="12.75">
      <c r="A15">
        <v>3</v>
      </c>
      <c r="B15">
        <f t="shared" si="0"/>
        <v>0.029812763618286393</v>
      </c>
      <c r="D15" s="11" t="s">
        <v>23</v>
      </c>
      <c r="E15">
        <f>E12-E13</f>
        <v>8.032949028180525E-09</v>
      </c>
    </row>
    <row r="16" spans="1:5" ht="12.75">
      <c r="A16">
        <v>4</v>
      </c>
      <c r="B16">
        <f t="shared" si="0"/>
        <v>0.005329867899864473</v>
      </c>
      <c r="E16" t="s">
        <v>44</v>
      </c>
    </row>
    <row r="17" spans="1:2" ht="12.75">
      <c r="A17">
        <v>5</v>
      </c>
      <c r="B17">
        <f t="shared" si="0"/>
        <v>0.0007622906578665863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H15" sqref="H15"/>
    </sheetView>
  </sheetViews>
  <sheetFormatPr defaultColWidth="9.00390625" defaultRowHeight="12.75"/>
  <cols>
    <col min="1" max="1" width="8.875" style="4" customWidth="1"/>
    <col min="3" max="3" width="8.875" style="4" customWidth="1"/>
  </cols>
  <sheetData>
    <row r="1" spans="1:3" ht="12.75">
      <c r="A1" s="4" t="s">
        <v>1</v>
      </c>
      <c r="C1" s="4" t="s">
        <v>2</v>
      </c>
    </row>
    <row r="2" spans="1:3" ht="12.75">
      <c r="A2" s="4">
        <v>0.28</v>
      </c>
      <c r="C2" s="4">
        <v>0.071</v>
      </c>
    </row>
    <row r="3" spans="1:3" ht="12.75">
      <c r="A3" s="4">
        <v>0.31</v>
      </c>
      <c r="C3" s="4">
        <v>0.083</v>
      </c>
    </row>
    <row r="4" spans="1:3" ht="12.75">
      <c r="A4" s="4">
        <v>0.42</v>
      </c>
      <c r="C4" s="4">
        <v>0.11199999999999999</v>
      </c>
    </row>
    <row r="5" spans="1:3" ht="12.75">
      <c r="A5" s="4">
        <v>0.35</v>
      </c>
      <c r="C5" s="4">
        <v>0.122</v>
      </c>
    </row>
    <row r="6" spans="1:3" ht="12.75">
      <c r="A6" s="4">
        <v>0.33</v>
      </c>
      <c r="C6" s="4">
        <v>0.073</v>
      </c>
    </row>
    <row r="7" spans="1:3" ht="12.75">
      <c r="A7" s="4">
        <v>0.32</v>
      </c>
      <c r="C7" s="4">
        <v>0.101</v>
      </c>
    </row>
    <row r="8" spans="1:3" ht="12.75">
      <c r="A8" s="4">
        <v>0.38</v>
      </c>
      <c r="C8" s="4">
        <v>0.08399999999999999</v>
      </c>
    </row>
    <row r="9" spans="1:3" ht="12.75">
      <c r="A9" s="4">
        <v>0.28</v>
      </c>
      <c r="C9" s="4">
        <v>0.073</v>
      </c>
    </row>
    <row r="10" spans="1:3" ht="12.75">
      <c r="A10" s="4">
        <v>0.29</v>
      </c>
      <c r="C10" s="4">
        <v>0.077</v>
      </c>
    </row>
    <row r="11" spans="1:3" ht="12.75">
      <c r="A11" s="4">
        <v>0.34</v>
      </c>
      <c r="C11" s="4">
        <v>0.091</v>
      </c>
    </row>
    <row r="12" spans="1:3" ht="12.75">
      <c r="A12" s="4">
        <v>0.38</v>
      </c>
      <c r="C12" s="4">
        <v>0.105</v>
      </c>
    </row>
    <row r="13" spans="1:3" ht="12.75">
      <c r="A13" s="4">
        <v>0.42</v>
      </c>
      <c r="C13" s="4">
        <v>0.091</v>
      </c>
    </row>
    <row r="14" spans="1:3" ht="12.75">
      <c r="A14" s="4">
        <v>0.47</v>
      </c>
      <c r="C14" s="4">
        <v>0.099</v>
      </c>
    </row>
    <row r="15" spans="1:3" ht="12.75">
      <c r="A15" s="4">
        <v>0.22</v>
      </c>
      <c r="C15" s="4">
        <v>0.101</v>
      </c>
    </row>
    <row r="16" spans="1:3" ht="12.75">
      <c r="A16" s="4">
        <v>0.35</v>
      </c>
      <c r="C16" s="4">
        <v>0.119</v>
      </c>
    </row>
    <row r="17" spans="1:3" ht="12.75">
      <c r="A17" s="4">
        <v>0.42</v>
      </c>
      <c r="C17" s="4">
        <v>0.088</v>
      </c>
    </row>
    <row r="18" spans="1:3" ht="12.75">
      <c r="A18" s="4">
        <v>0.41</v>
      </c>
      <c r="C18" s="4">
        <v>0.073</v>
      </c>
    </row>
    <row r="19" spans="1:3" ht="12.75">
      <c r="A19" s="4">
        <v>0.36</v>
      </c>
      <c r="C19" s="4">
        <v>0.064</v>
      </c>
    </row>
    <row r="20" spans="1:3" ht="12.75">
      <c r="A20" s="4">
        <v>0.38</v>
      </c>
      <c r="C20" s="4">
        <v>0.066</v>
      </c>
    </row>
    <row r="21" spans="1:3" ht="12.75">
      <c r="A21" s="4">
        <v>0.39</v>
      </c>
      <c r="C21" s="4">
        <v>0.091</v>
      </c>
    </row>
    <row r="22" ht="12.75">
      <c r="B22" s="14">
        <v>0.2</v>
      </c>
    </row>
    <row r="23" spans="1:7" ht="12.75">
      <c r="A23" s="4">
        <f>AVERAGE(A2:A22)</f>
        <v>0.3549999999999999</v>
      </c>
      <c r="B23">
        <f>A23*0.2</f>
        <v>0.071</v>
      </c>
      <c r="C23" s="4">
        <f>AVERAGE(C2:C22)</f>
        <v>0.0892</v>
      </c>
      <c r="D23" t="s">
        <v>8</v>
      </c>
      <c r="E23">
        <f>B23-C23</f>
        <v>-0.018200000000000008</v>
      </c>
      <c r="F23" t="s">
        <v>9</v>
      </c>
      <c r="G23">
        <f>E23/E25</f>
        <v>-3.8661277046277243</v>
      </c>
    </row>
    <row r="24" spans="1:7" ht="12.75">
      <c r="A24" s="4">
        <f>STDEV(A2:A21)</f>
        <v>0.06065432687303586</v>
      </c>
      <c r="C24" s="4">
        <f>STDEV(C2:C21)</f>
        <v>0.01720648592521829</v>
      </c>
      <c r="F24" t="s">
        <v>10</v>
      </c>
      <c r="G24">
        <v>0.01</v>
      </c>
    </row>
    <row r="25" spans="1:7" ht="12.75">
      <c r="A25" s="4">
        <f>A24/SQRT(20)</f>
        <v>0.013562719801760043</v>
      </c>
      <c r="B25">
        <f>A25*0.2</f>
        <v>0.002712543960352009</v>
      </c>
      <c r="C25" s="4">
        <f>C24/SQRT(20)</f>
        <v>0.003847487218268146</v>
      </c>
      <c r="D25" t="s">
        <v>7</v>
      </c>
      <c r="E25">
        <f>SQRT(B25*B25+C25*C25)</f>
        <v>0.004707552722124195</v>
      </c>
      <c r="F25" t="s">
        <v>12</v>
      </c>
      <c r="G25">
        <v>38</v>
      </c>
    </row>
    <row r="26" spans="2:7" ht="12.75">
      <c r="B26" t="s">
        <v>13</v>
      </c>
      <c r="C26" s="4">
        <f>C25/B25</f>
        <v>1.4184054800604429</v>
      </c>
      <c r="F26" t="s">
        <v>11</v>
      </c>
      <c r="G26">
        <f>TINV(G24,G25)</f>
        <v>2.7115675038658082</v>
      </c>
    </row>
    <row r="27" spans="2:3" ht="12.75">
      <c r="B27" t="s">
        <v>14</v>
      </c>
      <c r="C27" s="4">
        <f>FINV(G24,19,19)</f>
        <v>3.0273668016889133</v>
      </c>
    </row>
    <row r="28" spans="3:6" ht="12.75">
      <c r="C28" s="4" t="s">
        <v>25</v>
      </c>
      <c r="F28" t="s">
        <v>24</v>
      </c>
    </row>
    <row r="29" ht="12.75">
      <c r="E29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4">
      <selection activeCell="H59" sqref="H59"/>
    </sheetView>
  </sheetViews>
  <sheetFormatPr defaultColWidth="9.00390625" defaultRowHeight="12.75"/>
  <cols>
    <col min="1" max="1" width="11.75390625" style="4" customWidth="1"/>
    <col min="2" max="2" width="11.375" style="6" customWidth="1"/>
    <col min="3" max="3" width="9.00390625" style="0" customWidth="1"/>
  </cols>
  <sheetData>
    <row r="1" spans="1:3" ht="12.75">
      <c r="A1" s="5" t="s">
        <v>15</v>
      </c>
      <c r="B1" s="9" t="s">
        <v>16</v>
      </c>
      <c r="C1" s="2"/>
    </row>
    <row r="2" spans="1:4" ht="12.75">
      <c r="A2" s="5">
        <v>1</v>
      </c>
      <c r="B2" s="9">
        <v>31</v>
      </c>
      <c r="C2" s="8">
        <f>1800/49</f>
        <v>36.734693877551024</v>
      </c>
      <c r="D2">
        <f>(C2-B2)^2/C2</f>
        <v>0.8952494331065769</v>
      </c>
    </row>
    <row r="3" spans="1:4" ht="12.75">
      <c r="A3" s="5">
        <v>2</v>
      </c>
      <c r="B3" s="9">
        <v>41</v>
      </c>
      <c r="C3" s="8">
        <f aca="true" t="shared" si="0" ref="C3:C50">1800/49</f>
        <v>36.734693877551024</v>
      </c>
      <c r="D3">
        <f aca="true" t="shared" si="1" ref="D3:D50">(C3-B3)^2/C3</f>
        <v>0.4952494331065751</v>
      </c>
    </row>
    <row r="4" spans="1:4" ht="12.75">
      <c r="A4" s="5">
        <v>3</v>
      </c>
      <c r="B4" s="9">
        <v>26</v>
      </c>
      <c r="C4" s="8">
        <f t="shared" si="0"/>
        <v>36.734693877551024</v>
      </c>
      <c r="D4">
        <f t="shared" si="1"/>
        <v>3.136916099773244</v>
      </c>
    </row>
    <row r="5" spans="1:4" ht="12.75">
      <c r="A5" s="5">
        <v>4</v>
      </c>
      <c r="B5" s="9">
        <v>49</v>
      </c>
      <c r="C5" s="8">
        <f t="shared" si="0"/>
        <v>36.734693877551024</v>
      </c>
      <c r="D5">
        <f t="shared" si="1"/>
        <v>4.095249433106574</v>
      </c>
    </row>
    <row r="6" spans="1:4" ht="12.75">
      <c r="A6" s="5">
        <v>5</v>
      </c>
      <c r="B6" s="9">
        <v>28</v>
      </c>
      <c r="C6" s="8">
        <f t="shared" si="0"/>
        <v>36.734693877551024</v>
      </c>
      <c r="D6">
        <f t="shared" si="1"/>
        <v>2.076916099773244</v>
      </c>
    </row>
    <row r="7" spans="1:4" ht="12.75">
      <c r="A7" s="5">
        <v>6</v>
      </c>
      <c r="B7" s="9">
        <v>42</v>
      </c>
      <c r="C7" s="8">
        <f t="shared" si="0"/>
        <v>36.734693877551024</v>
      </c>
      <c r="D7">
        <f t="shared" si="1"/>
        <v>0.7546938775510194</v>
      </c>
    </row>
    <row r="8" spans="1:4" ht="12.75">
      <c r="A8" s="5">
        <v>7</v>
      </c>
      <c r="B8" s="9">
        <v>40</v>
      </c>
      <c r="C8" s="8">
        <f t="shared" si="0"/>
        <v>36.734693877551024</v>
      </c>
      <c r="D8">
        <f t="shared" si="1"/>
        <v>0.29024943310657536</v>
      </c>
    </row>
    <row r="9" spans="1:4" ht="12.75">
      <c r="A9" s="5">
        <v>8</v>
      </c>
      <c r="B9" s="9">
        <v>42</v>
      </c>
      <c r="C9" s="8">
        <f t="shared" si="0"/>
        <v>36.734693877551024</v>
      </c>
      <c r="D9">
        <f t="shared" si="1"/>
        <v>0.7546938775510194</v>
      </c>
    </row>
    <row r="10" spans="1:4" ht="12.75">
      <c r="A10" s="5">
        <v>9</v>
      </c>
      <c r="B10" s="9">
        <v>37</v>
      </c>
      <c r="C10" s="8">
        <f t="shared" si="0"/>
        <v>36.734693877551024</v>
      </c>
      <c r="D10">
        <f t="shared" si="1"/>
        <v>0.00191609977324258</v>
      </c>
    </row>
    <row r="11" spans="1:4" ht="12.75">
      <c r="A11" s="5">
        <v>10</v>
      </c>
      <c r="B11" s="9">
        <v>38</v>
      </c>
      <c r="C11" s="8">
        <f t="shared" si="0"/>
        <v>36.734693877551024</v>
      </c>
      <c r="D11">
        <f t="shared" si="1"/>
        <v>0.043582766439909056</v>
      </c>
    </row>
    <row r="12" spans="1:4" ht="12.75">
      <c r="A12" s="5">
        <v>11</v>
      </c>
      <c r="B12" s="9">
        <v>37</v>
      </c>
      <c r="C12" s="8">
        <f t="shared" si="0"/>
        <v>36.734693877551024</v>
      </c>
      <c r="D12">
        <f t="shared" si="1"/>
        <v>0.00191609977324258</v>
      </c>
    </row>
    <row r="13" spans="1:4" ht="12.75">
      <c r="A13" s="5">
        <v>12</v>
      </c>
      <c r="B13" s="9">
        <v>46</v>
      </c>
      <c r="C13" s="8">
        <f t="shared" si="0"/>
        <v>36.734693877551024</v>
      </c>
      <c r="D13">
        <f t="shared" si="1"/>
        <v>2.3369160997732408</v>
      </c>
    </row>
    <row r="14" spans="1:4" ht="12.75">
      <c r="A14" s="5">
        <v>13</v>
      </c>
      <c r="B14" s="9">
        <v>49</v>
      </c>
      <c r="C14" s="8">
        <f t="shared" si="0"/>
        <v>36.734693877551024</v>
      </c>
      <c r="D14">
        <f t="shared" si="1"/>
        <v>4.095249433106574</v>
      </c>
    </row>
    <row r="15" spans="1:4" ht="12.75">
      <c r="A15" s="5">
        <v>14</v>
      </c>
      <c r="B15" s="9">
        <v>29</v>
      </c>
      <c r="C15" s="8">
        <f t="shared" si="0"/>
        <v>36.734693877551024</v>
      </c>
      <c r="D15">
        <f t="shared" si="1"/>
        <v>1.6285827664399106</v>
      </c>
    </row>
    <row r="16" spans="1:4" ht="12.75">
      <c r="A16" s="5">
        <v>15</v>
      </c>
      <c r="B16" s="9">
        <v>33</v>
      </c>
      <c r="C16" s="8">
        <f t="shared" si="0"/>
        <v>36.734693877551024</v>
      </c>
      <c r="D16">
        <f t="shared" si="1"/>
        <v>0.3796938775510211</v>
      </c>
    </row>
    <row r="17" spans="1:4" ht="12.75">
      <c r="A17" s="5">
        <v>16</v>
      </c>
      <c r="B17" s="9">
        <v>26</v>
      </c>
      <c r="C17" s="8">
        <f t="shared" si="0"/>
        <v>36.734693877551024</v>
      </c>
      <c r="D17">
        <f t="shared" si="1"/>
        <v>3.136916099773244</v>
      </c>
    </row>
    <row r="18" spans="1:4" ht="12.75">
      <c r="A18" s="5">
        <v>17</v>
      </c>
      <c r="B18" s="9">
        <v>45</v>
      </c>
      <c r="C18" s="8">
        <f t="shared" si="0"/>
        <v>36.734693877551024</v>
      </c>
      <c r="D18">
        <f t="shared" si="1"/>
        <v>1.8596938775510186</v>
      </c>
    </row>
    <row r="19" spans="1:4" ht="12.75">
      <c r="A19" s="5">
        <v>18</v>
      </c>
      <c r="B19" s="9">
        <v>28</v>
      </c>
      <c r="C19" s="8">
        <f t="shared" si="0"/>
        <v>36.734693877551024</v>
      </c>
      <c r="D19">
        <f t="shared" si="1"/>
        <v>2.076916099773244</v>
      </c>
    </row>
    <row r="20" spans="1:4" ht="12.75">
      <c r="A20" s="5">
        <v>19</v>
      </c>
      <c r="B20" s="9">
        <v>30</v>
      </c>
      <c r="C20" s="8">
        <f t="shared" si="0"/>
        <v>36.734693877551024</v>
      </c>
      <c r="D20">
        <f t="shared" si="1"/>
        <v>1.2346938775510214</v>
      </c>
    </row>
    <row r="21" spans="1:4" ht="12.75">
      <c r="A21" s="5">
        <v>20</v>
      </c>
      <c r="B21" s="9">
        <v>41</v>
      </c>
      <c r="C21" s="8">
        <f t="shared" si="0"/>
        <v>36.734693877551024</v>
      </c>
      <c r="D21">
        <f t="shared" si="1"/>
        <v>0.4952494331065751</v>
      </c>
    </row>
    <row r="22" spans="1:4" ht="12.75">
      <c r="A22" s="5">
        <v>21</v>
      </c>
      <c r="B22" s="9">
        <v>32</v>
      </c>
      <c r="C22" s="8">
        <f t="shared" si="0"/>
        <v>36.734693877551024</v>
      </c>
      <c r="D22">
        <f t="shared" si="1"/>
        <v>0.6102494331065768</v>
      </c>
    </row>
    <row r="23" spans="1:4" ht="12.75">
      <c r="A23" s="5">
        <v>22</v>
      </c>
      <c r="B23" s="9">
        <v>35</v>
      </c>
      <c r="C23" s="8">
        <f t="shared" si="0"/>
        <v>36.734693877551024</v>
      </c>
      <c r="D23">
        <f t="shared" si="1"/>
        <v>0.08191609977324295</v>
      </c>
    </row>
    <row r="24" spans="1:4" ht="12.75">
      <c r="A24" s="5">
        <v>23</v>
      </c>
      <c r="B24" s="9">
        <v>39</v>
      </c>
      <c r="C24" s="8">
        <f t="shared" si="0"/>
        <v>36.734693877551024</v>
      </c>
      <c r="D24">
        <f t="shared" si="1"/>
        <v>0.13969387755101995</v>
      </c>
    </row>
    <row r="25" spans="1:4" ht="12.75">
      <c r="A25" s="5">
        <v>24</v>
      </c>
      <c r="B25" s="9">
        <v>26</v>
      </c>
      <c r="C25" s="8">
        <f t="shared" si="0"/>
        <v>36.734693877551024</v>
      </c>
      <c r="D25">
        <f t="shared" si="1"/>
        <v>3.136916099773244</v>
      </c>
    </row>
    <row r="26" spans="1:4" ht="12.75">
      <c r="A26" s="5">
        <v>25</v>
      </c>
      <c r="B26" s="9">
        <v>34</v>
      </c>
      <c r="C26" s="8">
        <f t="shared" si="0"/>
        <v>36.734693877551024</v>
      </c>
      <c r="D26">
        <f t="shared" si="1"/>
        <v>0.2035827664399098</v>
      </c>
    </row>
    <row r="27" spans="1:4" ht="12.75">
      <c r="A27" s="5">
        <v>26</v>
      </c>
      <c r="B27" s="9">
        <v>27</v>
      </c>
      <c r="C27" s="8">
        <f t="shared" si="0"/>
        <v>36.734693877551024</v>
      </c>
      <c r="D27">
        <f t="shared" si="1"/>
        <v>2.579693877551022</v>
      </c>
    </row>
    <row r="28" spans="1:4" ht="12.75">
      <c r="A28" s="5">
        <v>27</v>
      </c>
      <c r="B28" s="9">
        <v>38</v>
      </c>
      <c r="C28" s="8">
        <f t="shared" si="0"/>
        <v>36.734693877551024</v>
      </c>
      <c r="D28">
        <f t="shared" si="1"/>
        <v>0.043582766439909056</v>
      </c>
    </row>
    <row r="29" spans="1:4" ht="12.75">
      <c r="A29" s="5">
        <v>28</v>
      </c>
      <c r="B29" s="9">
        <v>42</v>
      </c>
      <c r="C29" s="8">
        <f t="shared" si="0"/>
        <v>36.734693877551024</v>
      </c>
      <c r="D29">
        <f t="shared" si="1"/>
        <v>0.7546938775510194</v>
      </c>
    </row>
    <row r="30" spans="1:4" ht="12.75">
      <c r="A30" s="5">
        <v>29</v>
      </c>
      <c r="B30" s="9">
        <v>47</v>
      </c>
      <c r="C30" s="8">
        <f t="shared" si="0"/>
        <v>36.734693877551024</v>
      </c>
      <c r="D30">
        <f t="shared" si="1"/>
        <v>2.868582766439907</v>
      </c>
    </row>
    <row r="31" spans="1:4" ht="12.75">
      <c r="A31" s="5">
        <v>30</v>
      </c>
      <c r="B31" s="9">
        <v>41</v>
      </c>
      <c r="C31" s="8">
        <f t="shared" si="0"/>
        <v>36.734693877551024</v>
      </c>
      <c r="D31">
        <f t="shared" si="1"/>
        <v>0.4952494331065751</v>
      </c>
    </row>
    <row r="32" spans="1:4" ht="12.75">
      <c r="A32" s="5">
        <v>31</v>
      </c>
      <c r="B32" s="9">
        <v>34</v>
      </c>
      <c r="C32" s="8">
        <f t="shared" si="0"/>
        <v>36.734693877551024</v>
      </c>
      <c r="D32">
        <f t="shared" si="1"/>
        <v>0.2035827664399098</v>
      </c>
    </row>
    <row r="33" spans="1:4" ht="12.75">
      <c r="A33" s="5">
        <v>32</v>
      </c>
      <c r="B33" s="9">
        <v>43</v>
      </c>
      <c r="C33" s="8">
        <f t="shared" si="0"/>
        <v>36.734693877551024</v>
      </c>
      <c r="D33">
        <f t="shared" si="1"/>
        <v>1.068582766439908</v>
      </c>
    </row>
    <row r="34" spans="1:4" ht="12.75">
      <c r="A34" s="5">
        <v>33</v>
      </c>
      <c r="B34" s="9">
        <v>35</v>
      </c>
      <c r="C34" s="8">
        <f t="shared" si="0"/>
        <v>36.734693877551024</v>
      </c>
      <c r="D34">
        <f t="shared" si="1"/>
        <v>0.08191609977324295</v>
      </c>
    </row>
    <row r="35" spans="1:4" ht="12.75">
      <c r="A35" s="5">
        <v>34</v>
      </c>
      <c r="B35" s="9">
        <v>37</v>
      </c>
      <c r="C35" s="8">
        <f t="shared" si="0"/>
        <v>36.734693877551024</v>
      </c>
      <c r="D35">
        <f t="shared" si="1"/>
        <v>0.00191609977324258</v>
      </c>
    </row>
    <row r="36" spans="1:4" ht="12.75">
      <c r="A36" s="5">
        <v>35</v>
      </c>
      <c r="B36" s="9">
        <v>35</v>
      </c>
      <c r="C36" s="8">
        <f t="shared" si="0"/>
        <v>36.734693877551024</v>
      </c>
      <c r="D36">
        <f t="shared" si="1"/>
        <v>0.08191609977324295</v>
      </c>
    </row>
    <row r="37" spans="1:4" ht="12.75">
      <c r="A37" s="5">
        <v>36</v>
      </c>
      <c r="B37" s="9">
        <v>42</v>
      </c>
      <c r="C37" s="8">
        <f t="shared" si="0"/>
        <v>36.734693877551024</v>
      </c>
      <c r="D37">
        <f t="shared" si="1"/>
        <v>0.7546938775510194</v>
      </c>
    </row>
    <row r="38" spans="1:4" ht="12.75">
      <c r="A38" s="5">
        <v>37</v>
      </c>
      <c r="B38" s="9">
        <v>32</v>
      </c>
      <c r="C38" s="8">
        <f t="shared" si="0"/>
        <v>36.734693877551024</v>
      </c>
      <c r="D38">
        <f t="shared" si="1"/>
        <v>0.6102494331065768</v>
      </c>
    </row>
    <row r="39" spans="1:4" ht="12.75">
      <c r="A39" s="5">
        <v>38</v>
      </c>
      <c r="B39" s="9">
        <v>45</v>
      </c>
      <c r="C39" s="8">
        <f t="shared" si="0"/>
        <v>36.734693877551024</v>
      </c>
      <c r="D39">
        <f t="shared" si="1"/>
        <v>1.8596938775510186</v>
      </c>
    </row>
    <row r="40" spans="1:4" ht="12.75">
      <c r="A40" s="5">
        <v>39</v>
      </c>
      <c r="B40" s="9">
        <v>33</v>
      </c>
      <c r="C40" s="8">
        <f t="shared" si="0"/>
        <v>36.734693877551024</v>
      </c>
      <c r="D40">
        <f t="shared" si="1"/>
        <v>0.3796938775510211</v>
      </c>
    </row>
    <row r="41" spans="1:4" ht="12.75">
      <c r="A41" s="5">
        <v>40</v>
      </c>
      <c r="B41" s="9">
        <v>28</v>
      </c>
      <c r="C41" s="8">
        <f t="shared" si="0"/>
        <v>36.734693877551024</v>
      </c>
      <c r="D41">
        <f t="shared" si="1"/>
        <v>2.076916099773244</v>
      </c>
    </row>
    <row r="42" spans="1:4" ht="12.75">
      <c r="A42" s="5">
        <v>41</v>
      </c>
      <c r="B42" s="9">
        <v>44</v>
      </c>
      <c r="C42" s="8">
        <f t="shared" si="0"/>
        <v>36.734693877551024</v>
      </c>
      <c r="D42">
        <f t="shared" si="1"/>
        <v>1.436916099773241</v>
      </c>
    </row>
    <row r="43" spans="1:4" ht="12.75">
      <c r="A43" s="5">
        <v>42</v>
      </c>
      <c r="B43" s="9">
        <v>38</v>
      </c>
      <c r="C43" s="8">
        <f t="shared" si="0"/>
        <v>36.734693877551024</v>
      </c>
      <c r="D43">
        <f t="shared" si="1"/>
        <v>0.043582766439909056</v>
      </c>
    </row>
    <row r="44" spans="1:4" ht="12.75">
      <c r="A44" s="5">
        <v>43</v>
      </c>
      <c r="B44" s="9">
        <v>41</v>
      </c>
      <c r="C44" s="8">
        <f t="shared" si="0"/>
        <v>36.734693877551024</v>
      </c>
      <c r="D44">
        <f t="shared" si="1"/>
        <v>0.4952494331065751</v>
      </c>
    </row>
    <row r="45" spans="1:4" ht="12.75">
      <c r="A45" s="5">
        <v>44</v>
      </c>
      <c r="B45" s="9">
        <v>47</v>
      </c>
      <c r="C45" s="8">
        <f t="shared" si="0"/>
        <v>36.734693877551024</v>
      </c>
      <c r="D45">
        <f t="shared" si="1"/>
        <v>2.868582766439907</v>
      </c>
    </row>
    <row r="46" spans="1:4" ht="12.75">
      <c r="A46" s="5">
        <v>45</v>
      </c>
      <c r="B46" s="9">
        <v>41</v>
      </c>
      <c r="C46" s="8">
        <f t="shared" si="0"/>
        <v>36.734693877551024</v>
      </c>
      <c r="D46">
        <f t="shared" si="1"/>
        <v>0.4952494331065751</v>
      </c>
    </row>
    <row r="47" spans="1:4" ht="12.75">
      <c r="A47" s="5">
        <v>46</v>
      </c>
      <c r="B47" s="9">
        <v>32</v>
      </c>
      <c r="C47" s="8">
        <f t="shared" si="0"/>
        <v>36.734693877551024</v>
      </c>
      <c r="D47">
        <f t="shared" si="1"/>
        <v>0.6102494331065768</v>
      </c>
    </row>
    <row r="48" spans="1:4" ht="12.75">
      <c r="A48" s="5">
        <v>47</v>
      </c>
      <c r="B48" s="9">
        <v>37</v>
      </c>
      <c r="C48" s="8">
        <f t="shared" si="0"/>
        <v>36.734693877551024</v>
      </c>
      <c r="D48">
        <f t="shared" si="1"/>
        <v>0.00191609977324258</v>
      </c>
    </row>
    <row r="49" spans="1:4" ht="12.75">
      <c r="A49" s="5">
        <v>48</v>
      </c>
      <c r="B49" s="9">
        <v>30</v>
      </c>
      <c r="C49" s="8">
        <f t="shared" si="0"/>
        <v>36.734693877551024</v>
      </c>
      <c r="D49">
        <f t="shared" si="1"/>
        <v>1.2346938775510214</v>
      </c>
    </row>
    <row r="50" spans="1:4" ht="12.75">
      <c r="A50" s="5">
        <v>49</v>
      </c>
      <c r="B50" s="9">
        <v>27</v>
      </c>
      <c r="C50" s="8">
        <f t="shared" si="0"/>
        <v>36.734693877551024</v>
      </c>
      <c r="D50">
        <f t="shared" si="1"/>
        <v>2.579693877551022</v>
      </c>
    </row>
    <row r="51" ht="12.75">
      <c r="B51" s="10">
        <f>SUM(B2:B50)</f>
        <v>1800</v>
      </c>
    </row>
    <row r="52" spans="3:4" ht="13.5" thickBot="1">
      <c r="C52" s="11" t="s">
        <v>17</v>
      </c>
      <c r="D52">
        <f>SUM(D2:D51)</f>
        <v>57.58999999999998</v>
      </c>
    </row>
    <row r="53" spans="3:5" ht="13.5" thickBot="1">
      <c r="C53" t="s">
        <v>18</v>
      </c>
      <c r="D53" s="20">
        <f>CHIDIST(D52,D55)</f>
        <v>0.16174387975978358</v>
      </c>
      <c r="E53" t="s">
        <v>48</v>
      </c>
    </row>
    <row r="54" ht="12.75">
      <c r="C54" s="12"/>
    </row>
    <row r="55" spans="3:4" ht="12.75">
      <c r="C55" s="11" t="s">
        <v>12</v>
      </c>
      <c r="D55">
        <v>48</v>
      </c>
    </row>
    <row r="56" ht="12.75">
      <c r="C56" s="11"/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22">
      <selection activeCell="J64" sqref="J64"/>
    </sheetView>
  </sheetViews>
  <sheetFormatPr defaultColWidth="9.00390625" defaultRowHeight="12.75"/>
  <sheetData>
    <row r="1" spans="1:4" ht="12.75">
      <c r="A1" t="s">
        <v>19</v>
      </c>
      <c r="B1" t="s">
        <v>20</v>
      </c>
      <c r="C1" t="s">
        <v>21</v>
      </c>
      <c r="D1" t="s">
        <v>22</v>
      </c>
    </row>
    <row r="2" spans="1:4" ht="12.75">
      <c r="A2">
        <v>36500</v>
      </c>
      <c r="B2">
        <v>26700</v>
      </c>
      <c r="C2">
        <v>36300</v>
      </c>
      <c r="D2">
        <v>43365</v>
      </c>
    </row>
    <row r="3" spans="1:4" ht="12.75">
      <c r="A3">
        <v>25000</v>
      </c>
      <c r="B3">
        <v>29000</v>
      </c>
      <c r="C3">
        <v>24800</v>
      </c>
      <c r="D3">
        <v>40320</v>
      </c>
    </row>
    <row r="4" spans="1:4" ht="12.75">
      <c r="A4">
        <v>41000</v>
      </c>
      <c r="B4">
        <v>23800</v>
      </c>
      <c r="C4">
        <v>40800</v>
      </c>
      <c r="D4">
        <v>42315</v>
      </c>
    </row>
    <row r="5" spans="1:4" ht="12.75">
      <c r="A5">
        <v>38100</v>
      </c>
      <c r="B5">
        <v>33800</v>
      </c>
      <c r="C5">
        <v>37900</v>
      </c>
      <c r="D5">
        <v>37065</v>
      </c>
    </row>
    <row r="6" spans="1:4" ht="12.75">
      <c r="A6">
        <v>31200</v>
      </c>
      <c r="B6">
        <v>26900</v>
      </c>
      <c r="C6">
        <v>31000</v>
      </c>
      <c r="D6">
        <v>32130</v>
      </c>
    </row>
    <row r="7" spans="1:4" ht="12.75">
      <c r="A7">
        <v>34000</v>
      </c>
      <c r="B7">
        <v>32000</v>
      </c>
      <c r="C7">
        <v>33800</v>
      </c>
      <c r="D7">
        <v>42105</v>
      </c>
    </row>
    <row r="8" spans="1:4" ht="12.75">
      <c r="A8">
        <v>28900</v>
      </c>
      <c r="C8">
        <v>28700</v>
      </c>
      <c r="D8">
        <v>31710</v>
      </c>
    </row>
    <row r="9" spans="1:3" ht="12.75">
      <c r="A9">
        <v>39800</v>
      </c>
      <c r="C9">
        <v>39700</v>
      </c>
    </row>
    <row r="10" ht="12.75">
      <c r="A10">
        <v>30200</v>
      </c>
    </row>
    <row r="11" ht="12.75">
      <c r="A11">
        <v>37400</v>
      </c>
    </row>
    <row r="13" spans="5:12" ht="12.75">
      <c r="E13" s="2"/>
      <c r="F13" s="2"/>
      <c r="G13" s="2"/>
      <c r="H13" s="2"/>
      <c r="I13" s="2"/>
      <c r="J13" s="2"/>
      <c r="K13" s="2"/>
      <c r="L13" s="2"/>
    </row>
    <row r="14" spans="5:12" ht="12.75">
      <c r="E14" s="2"/>
      <c r="F14" s="2"/>
      <c r="G14" s="2"/>
      <c r="H14" s="2"/>
      <c r="L14" s="2"/>
    </row>
    <row r="15" spans="1:12" ht="12.75">
      <c r="A15" t="s">
        <v>26</v>
      </c>
      <c r="H15" s="2"/>
      <c r="L15" s="2"/>
    </row>
    <row r="16" spans="8:12" ht="12.75">
      <c r="H16" s="3"/>
      <c r="L16" s="2"/>
    </row>
    <row r="17" spans="1:12" ht="13.5" thickBot="1">
      <c r="A17" t="s">
        <v>27</v>
      </c>
      <c r="H17" s="1"/>
      <c r="L17" s="2"/>
    </row>
    <row r="18" spans="1:12" ht="12.75">
      <c r="A18" s="16" t="s">
        <v>28</v>
      </c>
      <c r="B18" s="16" t="s">
        <v>29</v>
      </c>
      <c r="C18" s="16" t="s">
        <v>30</v>
      </c>
      <c r="D18" s="16" t="s">
        <v>31</v>
      </c>
      <c r="E18" s="16" t="s">
        <v>32</v>
      </c>
      <c r="H18" s="1"/>
      <c r="L18" s="2"/>
    </row>
    <row r="19" spans="1:12" ht="12.75">
      <c r="A19" s="1" t="s">
        <v>19</v>
      </c>
      <c r="B19" s="1">
        <v>10</v>
      </c>
      <c r="C19" s="1">
        <v>342100</v>
      </c>
      <c r="D19" s="1">
        <v>34210</v>
      </c>
      <c r="E19" s="1">
        <v>27345444.444444444</v>
      </c>
      <c r="H19" s="1"/>
      <c r="L19" s="2"/>
    </row>
    <row r="20" spans="1:12" ht="12.75">
      <c r="A20" s="1" t="s">
        <v>20</v>
      </c>
      <c r="B20" s="1">
        <v>6</v>
      </c>
      <c r="C20" s="1">
        <v>172200</v>
      </c>
      <c r="D20" s="1">
        <v>28700</v>
      </c>
      <c r="E20" s="1">
        <v>13648000</v>
      </c>
      <c r="H20" s="1"/>
      <c r="L20" s="2"/>
    </row>
    <row r="21" spans="1:12" ht="12.75">
      <c r="A21" s="1" t="s">
        <v>21</v>
      </c>
      <c r="B21" s="1">
        <v>8</v>
      </c>
      <c r="C21" s="1">
        <v>273000</v>
      </c>
      <c r="D21" s="1">
        <v>34125</v>
      </c>
      <c r="E21" s="1">
        <v>31553571.42857143</v>
      </c>
      <c r="H21" s="2"/>
      <c r="L21" s="2"/>
    </row>
    <row r="22" spans="1:12" ht="13.5" thickBot="1">
      <c r="A22" s="15" t="s">
        <v>22</v>
      </c>
      <c r="B22" s="15">
        <v>7</v>
      </c>
      <c r="C22" s="15">
        <v>269010</v>
      </c>
      <c r="D22" s="15">
        <v>38430</v>
      </c>
      <c r="E22" s="15">
        <v>23872800</v>
      </c>
      <c r="H22" s="2"/>
      <c r="L22" s="2"/>
    </row>
    <row r="23" spans="8:12" ht="12.75">
      <c r="H23" s="2"/>
      <c r="L23" s="2"/>
    </row>
    <row r="24" spans="8:12" ht="12.75">
      <c r="H24" s="3"/>
      <c r="L24" s="2"/>
    </row>
    <row r="25" spans="1:12" ht="13.5" thickBot="1">
      <c r="A25" t="s">
        <v>33</v>
      </c>
      <c r="H25" s="1"/>
      <c r="I25" s="1"/>
      <c r="J25" s="1"/>
      <c r="K25" s="1"/>
      <c r="L25" s="2"/>
    </row>
    <row r="26" spans="1:12" ht="13.5" thickBot="1">
      <c r="A26" s="16" t="s">
        <v>34</v>
      </c>
      <c r="B26" s="16" t="s">
        <v>35</v>
      </c>
      <c r="C26" s="16" t="s">
        <v>36</v>
      </c>
      <c r="D26" s="16" t="s">
        <v>37</v>
      </c>
      <c r="E26" s="16" t="s">
        <v>38</v>
      </c>
      <c r="F26" s="21" t="s">
        <v>39</v>
      </c>
      <c r="G26" s="16" t="s">
        <v>40</v>
      </c>
      <c r="H26" s="1"/>
      <c r="I26" s="1"/>
      <c r="J26" s="1"/>
      <c r="K26" s="1"/>
      <c r="L26" s="2"/>
    </row>
    <row r="27" spans="1:12" ht="13.5" thickBot="1">
      <c r="A27" s="1" t="s">
        <v>41</v>
      </c>
      <c r="B27" s="1">
        <v>306308167.74193573</v>
      </c>
      <c r="C27" s="1">
        <v>3</v>
      </c>
      <c r="D27" s="1">
        <v>102102722.58064525</v>
      </c>
      <c r="E27" s="1">
        <v>4.063276035516601</v>
      </c>
      <c r="F27" s="22">
        <v>0.016652525295758253</v>
      </c>
      <c r="G27" s="1">
        <v>2.9603484108520206</v>
      </c>
      <c r="H27" s="1"/>
      <c r="I27" s="1" t="s">
        <v>49</v>
      </c>
      <c r="J27" s="1"/>
      <c r="K27" s="1"/>
      <c r="L27" s="2"/>
    </row>
    <row r="28" spans="1:12" ht="12.75">
      <c r="A28" s="1" t="s">
        <v>42</v>
      </c>
      <c r="B28" s="1">
        <v>678460800</v>
      </c>
      <c r="C28" s="1">
        <v>27</v>
      </c>
      <c r="D28" s="1">
        <v>25128177.777777776</v>
      </c>
      <c r="E28" s="1"/>
      <c r="F28" s="1"/>
      <c r="G28" s="1"/>
      <c r="H28" s="1"/>
      <c r="I28" s="1"/>
      <c r="J28" s="1"/>
      <c r="K28" s="1"/>
      <c r="L28" s="2"/>
    </row>
    <row r="29" spans="1:12" ht="12.75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</row>
    <row r="30" spans="1:12" ht="13.5" thickBot="1">
      <c r="A30" s="15" t="s">
        <v>43</v>
      </c>
      <c r="B30" s="15">
        <v>984768967.7419357</v>
      </c>
      <c r="C30" s="15">
        <v>30</v>
      </c>
      <c r="D30" s="15"/>
      <c r="E30" s="15"/>
      <c r="F30" s="15"/>
      <c r="G30" s="15"/>
      <c r="H30" s="2"/>
      <c r="I30" s="2"/>
      <c r="J30" s="2"/>
      <c r="K30" s="2"/>
      <c r="L30" s="2"/>
    </row>
    <row r="31" spans="5:12" ht="12.75">
      <c r="E31" s="2"/>
      <c r="F31" s="2"/>
      <c r="G31" s="2"/>
      <c r="H31" s="2"/>
      <c r="I31" s="2"/>
      <c r="J31" s="2"/>
      <c r="K31" s="2"/>
      <c r="L31" s="2"/>
    </row>
    <row r="33" ht="12.75">
      <c r="A33" t="s">
        <v>26</v>
      </c>
    </row>
    <row r="35" ht="13.5" thickBot="1">
      <c r="A35" t="s">
        <v>27</v>
      </c>
    </row>
    <row r="36" spans="1:11" ht="12.75">
      <c r="A36" s="16" t="s">
        <v>28</v>
      </c>
      <c r="B36" s="16" t="s">
        <v>29</v>
      </c>
      <c r="C36" s="16" t="s">
        <v>30</v>
      </c>
      <c r="D36" s="16" t="s">
        <v>31</v>
      </c>
      <c r="E36" s="16" t="s">
        <v>32</v>
      </c>
      <c r="I36" t="s">
        <v>19</v>
      </c>
      <c r="J36" t="s">
        <v>21</v>
      </c>
      <c r="K36" t="s">
        <v>22</v>
      </c>
    </row>
    <row r="37" spans="1:11" ht="12.75">
      <c r="A37" s="1" t="s">
        <v>19</v>
      </c>
      <c r="B37" s="1">
        <v>10</v>
      </c>
      <c r="C37" s="1">
        <v>342100</v>
      </c>
      <c r="D37" s="1">
        <v>34210</v>
      </c>
      <c r="E37" s="1">
        <v>27345444.444444444</v>
      </c>
      <c r="I37">
        <v>36500</v>
      </c>
      <c r="J37">
        <v>36300</v>
      </c>
      <c r="K37">
        <v>43365</v>
      </c>
    </row>
    <row r="38" spans="1:11" ht="12.75">
      <c r="A38" s="1" t="s">
        <v>21</v>
      </c>
      <c r="B38" s="1">
        <v>8</v>
      </c>
      <c r="C38" s="1">
        <v>273000</v>
      </c>
      <c r="D38" s="1">
        <v>34125</v>
      </c>
      <c r="E38" s="1">
        <v>31553571.42857143</v>
      </c>
      <c r="I38">
        <v>25000</v>
      </c>
      <c r="J38">
        <v>24800</v>
      </c>
      <c r="K38">
        <v>40320</v>
      </c>
    </row>
    <row r="39" spans="1:11" ht="13.5" thickBot="1">
      <c r="A39" s="15" t="s">
        <v>22</v>
      </c>
      <c r="B39" s="15">
        <v>7</v>
      </c>
      <c r="C39" s="15">
        <v>269010</v>
      </c>
      <c r="D39" s="15">
        <v>38430</v>
      </c>
      <c r="E39" s="15">
        <v>23872800</v>
      </c>
      <c r="I39">
        <v>41000</v>
      </c>
      <c r="J39">
        <v>40800</v>
      </c>
      <c r="K39">
        <v>42315</v>
      </c>
    </row>
    <row r="40" spans="9:11" ht="12.75">
      <c r="I40">
        <v>38100</v>
      </c>
      <c r="J40">
        <v>37900</v>
      </c>
      <c r="K40">
        <v>37065</v>
      </c>
    </row>
    <row r="41" spans="9:11" ht="12.75">
      <c r="I41">
        <v>31200</v>
      </c>
      <c r="J41">
        <v>31000</v>
      </c>
      <c r="K41">
        <v>32130</v>
      </c>
    </row>
    <row r="42" spans="1:11" ht="13.5" thickBot="1">
      <c r="A42" t="s">
        <v>33</v>
      </c>
      <c r="I42">
        <v>34000</v>
      </c>
      <c r="J42">
        <v>33800</v>
      </c>
      <c r="K42">
        <v>42105</v>
      </c>
    </row>
    <row r="43" spans="1:11" ht="12.75">
      <c r="A43" s="16" t="s">
        <v>34</v>
      </c>
      <c r="B43" s="16" t="s">
        <v>35</v>
      </c>
      <c r="C43" s="16" t="s">
        <v>36</v>
      </c>
      <c r="D43" s="16" t="s">
        <v>37</v>
      </c>
      <c r="E43" s="16" t="s">
        <v>38</v>
      </c>
      <c r="F43" s="16" t="s">
        <v>39</v>
      </c>
      <c r="G43" s="16" t="s">
        <v>40</v>
      </c>
      <c r="I43">
        <v>28900</v>
      </c>
      <c r="J43">
        <v>28700</v>
      </c>
      <c r="K43">
        <v>31710</v>
      </c>
    </row>
    <row r="44" spans="1:10" ht="12.75">
      <c r="A44" s="1" t="s">
        <v>41</v>
      </c>
      <c r="B44" s="1">
        <v>91400616</v>
      </c>
      <c r="C44" s="1">
        <v>2</v>
      </c>
      <c r="D44" s="1">
        <v>45700308</v>
      </c>
      <c r="E44" s="1">
        <v>1.6476114481840016</v>
      </c>
      <c r="F44" s="1">
        <v>0.215390166304672</v>
      </c>
      <c r="G44" s="1">
        <v>3.4433611517670215</v>
      </c>
      <c r="I44">
        <v>39800</v>
      </c>
      <c r="J44">
        <v>39700</v>
      </c>
    </row>
    <row r="45" spans="1:9" ht="12.75">
      <c r="A45" s="1" t="s">
        <v>42</v>
      </c>
      <c r="B45" s="1">
        <v>610220800</v>
      </c>
      <c r="C45" s="1">
        <v>22</v>
      </c>
      <c r="D45" s="1">
        <v>27737309.09090909</v>
      </c>
      <c r="E45" s="1"/>
      <c r="F45" s="1"/>
      <c r="G45" s="1"/>
      <c r="I45">
        <v>30200</v>
      </c>
    </row>
    <row r="46" spans="1:11" ht="12.75">
      <c r="A46" s="1"/>
      <c r="B46" s="1"/>
      <c r="C46" s="1"/>
      <c r="D46" s="1"/>
      <c r="E46" s="1"/>
      <c r="F46" s="1"/>
      <c r="G46" s="1"/>
      <c r="I46">
        <v>37400</v>
      </c>
      <c r="J46" s="3"/>
      <c r="K46" s="3"/>
    </row>
    <row r="47" spans="1:7" ht="13.5" thickBot="1">
      <c r="A47" s="15" t="s">
        <v>43</v>
      </c>
      <c r="B47" s="15">
        <v>701621416</v>
      </c>
      <c r="C47" s="15">
        <v>24</v>
      </c>
      <c r="D47" s="15"/>
      <c r="E47" s="15"/>
      <c r="F47" s="15"/>
      <c r="G47" s="15"/>
    </row>
    <row r="50" spans="1:11" ht="12.75">
      <c r="A50" t="s">
        <v>26</v>
      </c>
      <c r="I50" t="s">
        <v>19</v>
      </c>
      <c r="J50" t="s">
        <v>20</v>
      </c>
      <c r="K50" t="s">
        <v>21</v>
      </c>
    </row>
    <row r="51" spans="9:11" ht="12.75">
      <c r="I51">
        <v>36500</v>
      </c>
      <c r="J51">
        <v>26700</v>
      </c>
      <c r="K51">
        <v>36300</v>
      </c>
    </row>
    <row r="52" spans="1:11" ht="13.5" thickBot="1">
      <c r="A52" t="s">
        <v>27</v>
      </c>
      <c r="I52">
        <v>25000</v>
      </c>
      <c r="J52">
        <v>29000</v>
      </c>
      <c r="K52">
        <v>24800</v>
      </c>
    </row>
    <row r="53" spans="1:11" ht="12.75">
      <c r="A53" s="16" t="s">
        <v>28</v>
      </c>
      <c r="B53" s="16" t="s">
        <v>29</v>
      </c>
      <c r="C53" s="16" t="s">
        <v>30</v>
      </c>
      <c r="D53" s="16" t="s">
        <v>31</v>
      </c>
      <c r="E53" s="16" t="s">
        <v>32</v>
      </c>
      <c r="I53">
        <v>41000</v>
      </c>
      <c r="J53">
        <v>23800</v>
      </c>
      <c r="K53">
        <v>40800</v>
      </c>
    </row>
    <row r="54" spans="1:11" ht="12.75">
      <c r="A54" s="1" t="s">
        <v>19</v>
      </c>
      <c r="B54" s="1">
        <v>10</v>
      </c>
      <c r="C54" s="1">
        <v>342100</v>
      </c>
      <c r="D54" s="1">
        <v>34210</v>
      </c>
      <c r="E54" s="1">
        <v>27345444.444444444</v>
      </c>
      <c r="I54">
        <v>38100</v>
      </c>
      <c r="J54">
        <v>33800</v>
      </c>
      <c r="K54">
        <v>37900</v>
      </c>
    </row>
    <row r="55" spans="1:11" ht="12.75">
      <c r="A55" s="1" t="s">
        <v>20</v>
      </c>
      <c r="B55" s="1">
        <v>6</v>
      </c>
      <c r="C55" s="1">
        <v>172200</v>
      </c>
      <c r="D55" s="1">
        <v>28700</v>
      </c>
      <c r="E55" s="1">
        <v>13648000</v>
      </c>
      <c r="I55">
        <v>31200</v>
      </c>
      <c r="J55">
        <v>26900</v>
      </c>
      <c r="K55">
        <v>31000</v>
      </c>
    </row>
    <row r="56" spans="1:11" ht="13.5" thickBot="1">
      <c r="A56" s="15" t="s">
        <v>21</v>
      </c>
      <c r="B56" s="15">
        <v>8</v>
      </c>
      <c r="C56" s="15">
        <v>273000</v>
      </c>
      <c r="D56" s="15">
        <v>34125</v>
      </c>
      <c r="E56" s="15">
        <v>31553571.42857143</v>
      </c>
      <c r="I56">
        <v>34000</v>
      </c>
      <c r="J56">
        <v>32000</v>
      </c>
      <c r="K56">
        <v>33800</v>
      </c>
    </row>
    <row r="57" spans="9:11" ht="12.75">
      <c r="I57">
        <v>28900</v>
      </c>
      <c r="K57">
        <v>28700</v>
      </c>
    </row>
    <row r="58" spans="9:11" ht="12.75">
      <c r="I58">
        <v>39800</v>
      </c>
      <c r="K58">
        <v>39700</v>
      </c>
    </row>
    <row r="59" spans="1:9" ht="13.5" thickBot="1">
      <c r="A59" t="s">
        <v>33</v>
      </c>
      <c r="I59">
        <v>30200</v>
      </c>
    </row>
    <row r="60" spans="1:9" ht="12.75">
      <c r="A60" s="16" t="s">
        <v>34</v>
      </c>
      <c r="B60" s="16" t="s">
        <v>35</v>
      </c>
      <c r="C60" s="16" t="s">
        <v>36</v>
      </c>
      <c r="D60" s="16" t="s">
        <v>37</v>
      </c>
      <c r="E60" s="16" t="s">
        <v>38</v>
      </c>
      <c r="F60" s="16" t="s">
        <v>39</v>
      </c>
      <c r="G60" s="16" t="s">
        <v>40</v>
      </c>
      <c r="I60">
        <v>37400</v>
      </c>
    </row>
    <row r="61" spans="1:7" ht="12.75">
      <c r="A61" s="1" t="s">
        <v>41</v>
      </c>
      <c r="B61" s="1">
        <v>134785583.33333206</v>
      </c>
      <c r="C61" s="1">
        <v>2</v>
      </c>
      <c r="D61" s="1">
        <v>67392791.66666603</v>
      </c>
      <c r="E61" s="1">
        <v>2.6442174211171148</v>
      </c>
      <c r="F61" s="1">
        <v>0.09457425541155182</v>
      </c>
      <c r="G61" s="1">
        <v>3.4667948511923896</v>
      </c>
    </row>
    <row r="62" spans="1:7" ht="12.75">
      <c r="A62" s="1" t="s">
        <v>42</v>
      </c>
      <c r="B62" s="1">
        <v>535224000</v>
      </c>
      <c r="C62" s="1">
        <v>21</v>
      </c>
      <c r="D62" s="1">
        <v>25486857.14285714</v>
      </c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3.5" thickBot="1">
      <c r="A64" s="15" t="s">
        <v>43</v>
      </c>
      <c r="B64" s="15">
        <v>670009583.3333321</v>
      </c>
      <c r="C64" s="15">
        <v>23</v>
      </c>
      <c r="D64" s="15"/>
      <c r="E64" s="15"/>
      <c r="F64" s="15"/>
      <c r="G64" s="15"/>
    </row>
    <row r="66" ht="12.75">
      <c r="G66" t="s">
        <v>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mkreg</dc:creator>
  <cp:keywords/>
  <dc:description/>
  <cp:lastModifiedBy>mk</cp:lastModifiedBy>
  <cp:lastPrinted>2004-05-31T13:24:19Z</cp:lastPrinted>
  <dcterms:created xsi:type="dcterms:W3CDTF">2001-04-24T19:44:32Z</dcterms:created>
  <dcterms:modified xsi:type="dcterms:W3CDTF">2005-06-27T09:44:14Z</dcterms:modified>
  <cp:category/>
  <cp:version/>
  <cp:contentType/>
  <cp:contentStatus/>
</cp:coreProperties>
</file>